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695" yWindow="3180" windowWidth="24285" windowHeight="70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<sst xmlns="http://schemas.openxmlformats.org/spreadsheetml/2006/main" count="22" uniqueCount="21">
  <si>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t>июль</t>
  </si>
  <si>
    <t>сентябрь</t>
  </si>
  <si>
    <t>октябрь</t>
  </si>
  <si>
    <t>ноябрь</t>
  </si>
  <si>
    <t>декабрь</t>
  </si>
  <si>
    <t>ИТОГО</t>
  </si>
  <si>
    <t>Сумма,  руб (без НДС)</t>
  </si>
  <si>
    <t xml:space="preserve">январь </t>
  </si>
  <si>
    <t>февраль</t>
  </si>
  <si>
    <t>март</t>
  </si>
  <si>
    <t>апрель</t>
  </si>
  <si>
    <t>май</t>
  </si>
  <si>
    <t>июнь</t>
  </si>
  <si>
    <t>в т.ч.
в объеме, учтенном в прогнозном балансе, МВт*ч</t>
  </si>
  <si>
    <t>в т.ч.
в объеме, не учтенном в прогнозном балансе, МВт*ч</t>
  </si>
  <si>
    <t>Кол-во потерь в МВтч</t>
  </si>
  <si>
    <t>август</t>
  </si>
  <si>
    <t>стоимость 1 Мвтч (руб. без НДС)</t>
  </si>
  <si>
    <t>Директор ООО "НЭсК"</t>
  </si>
  <si>
    <t>Шаварин А.К.</t>
  </si>
  <si>
    <t xml:space="preserve">       Закуп ООО "НЭсК" электрической энергии для компенсации потерь в сетях и ее стоимости за 2016 год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</si>
</sst>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0000"/>
    <numFmt numFmtId="17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72" fontId="39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41" fillId="0" borderId="0" xfId="0" applyFont="1" applyAlignment="1">
      <alignment horizontal="center"/>
    </xf>
    <xf numFmtId="0" fontId="40" fillId="0" borderId="10" xfId="0" applyFont="1" applyFill="1" applyBorder="1" applyAlignment="1">
      <alignment/>
    </xf>
    <xf numFmtId="172" fontId="40" fillId="0" borderId="10" xfId="0" applyNumberFormat="1" applyFont="1" applyFill="1" applyBorder="1" applyAlignment="1">
      <alignment/>
    </xf>
    <xf numFmtId="172" fontId="22" fillId="0" borderId="10" xfId="0" applyNumberFormat="1" applyFont="1" applyFill="1" applyBorder="1" applyAlignment="1">
      <alignment/>
    </xf>
    <xf numFmtId="174" fontId="4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 wrapText="1"/>
    </xf>
    <xf numFmtId="172" fontId="2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172" fontId="40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/>
    </xf>
    <xf numFmtId="4" fontId="22" fillId="0" borderId="10" xfId="0" applyNumberFormat="1" applyFont="1" applyFill="1" applyBorder="1" applyAlignment="1">
      <alignment/>
    </xf>
    <xf numFmtId="4" fontId="40" fillId="0" borderId="10" xfId="0" applyNumberFormat="1" applyFont="1" applyFill="1" applyBorder="1" applyAlignment="1">
      <alignment horizontal="right"/>
    </xf>
    <xf numFmtId="4" fontId="40" fillId="0" borderId="11" xfId="0" applyNumberFormat="1" applyFont="1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B1">
      <selection activeCell="O14" sqref="O14"/>
    </sheetView>
  </sheetViews>
  <sheetFormatPr defaultColWidth="9.140625" defaultRowHeight="15"/>
  <cols>
    <col min="1" max="1" width="34.140625" style="0" customWidth="1"/>
    <col min="2" max="2" width="12.8515625" style="0" customWidth="1"/>
    <col min="3" max="3" width="12.28125" style="0" customWidth="1"/>
    <col min="4" max="4" width="13.00390625" style="0" customWidth="1"/>
    <col min="5" max="5" width="11.28125" style="0" customWidth="1"/>
    <col min="6" max="6" width="12.57421875" style="0" customWidth="1"/>
    <col min="7" max="7" width="11.00390625" style="0" customWidth="1"/>
    <col min="8" max="8" width="13.421875" style="3" customWidth="1"/>
    <col min="9" max="9" width="12.421875" style="3" customWidth="1"/>
    <col min="10" max="10" width="13.28125" style="3" customWidth="1"/>
    <col min="11" max="11" width="12.421875" style="3" customWidth="1"/>
    <col min="12" max="12" width="13.00390625" style="3" customWidth="1"/>
    <col min="13" max="13" width="13.28125" style="3" customWidth="1"/>
    <col min="14" max="14" width="16.140625" style="3" customWidth="1"/>
  </cols>
  <sheetData>
    <row r="1" spans="1:14" ht="18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15.75">
      <c r="A2" s="1"/>
      <c r="B2" s="1"/>
      <c r="C2" s="1"/>
      <c r="D2" s="1"/>
      <c r="E2" s="1"/>
      <c r="F2" s="1"/>
      <c r="G2" s="1"/>
      <c r="H2" s="2"/>
      <c r="I2" s="2"/>
      <c r="J2" s="2"/>
      <c r="K2" s="2"/>
      <c r="L2" s="2"/>
      <c r="M2" s="2"/>
      <c r="N2" s="2"/>
    </row>
    <row r="3" spans="1:14" s="6" customFormat="1" ht="15.75">
      <c r="A3" s="4"/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0</v>
      </c>
      <c r="I3" s="5" t="s">
        <v>16</v>
      </c>
      <c r="J3" s="5" t="s">
        <v>1</v>
      </c>
      <c r="K3" s="5" t="s">
        <v>2</v>
      </c>
      <c r="L3" s="5" t="s">
        <v>3</v>
      </c>
      <c r="M3" s="5" t="s">
        <v>4</v>
      </c>
      <c r="N3" s="5" t="s">
        <v>5</v>
      </c>
    </row>
    <row r="4" spans="1:14" s="15" customFormat="1" ht="15.75">
      <c r="A4" s="11" t="s">
        <v>15</v>
      </c>
      <c r="B4" s="12">
        <f>B5+B7</f>
        <v>182.70100000000002</v>
      </c>
      <c r="C4" s="12">
        <f aca="true" t="shared" si="0" ref="C4:M4">C5+C7</f>
        <v>220.168</v>
      </c>
      <c r="D4" s="12">
        <f t="shared" si="0"/>
        <v>227.81799999999998</v>
      </c>
      <c r="E4" s="12">
        <f>E5+E7</f>
        <v>122.857</v>
      </c>
      <c r="F4" s="12">
        <f>F5+F7</f>
        <v>60.237</v>
      </c>
      <c r="G4" s="12">
        <f t="shared" si="0"/>
        <v>120.41</v>
      </c>
      <c r="H4" s="12">
        <f t="shared" si="0"/>
        <v>136.127</v>
      </c>
      <c r="I4" s="12">
        <f>I5+I7</f>
        <v>132.992</v>
      </c>
      <c r="J4" s="12">
        <f>J5+J7</f>
        <v>146.71099999999998</v>
      </c>
      <c r="K4" s="13">
        <f>K5+K7</f>
        <v>141.802</v>
      </c>
      <c r="L4" s="13">
        <f>L5+L7</f>
        <v>141.402</v>
      </c>
      <c r="M4" s="13">
        <f t="shared" si="0"/>
        <v>205.67899999999997</v>
      </c>
      <c r="N4" s="14">
        <f>SUM(B4:M4)</f>
        <v>1838.904</v>
      </c>
    </row>
    <row r="5" spans="1:14" s="15" customFormat="1" ht="47.25">
      <c r="A5" s="16" t="s">
        <v>13</v>
      </c>
      <c r="B5" s="17">
        <v>124.9</v>
      </c>
      <c r="C5" s="17">
        <v>122.7</v>
      </c>
      <c r="D5" s="17">
        <v>120.2</v>
      </c>
      <c r="E5" s="17">
        <v>107.4</v>
      </c>
      <c r="F5" s="17">
        <v>60.237</v>
      </c>
      <c r="G5" s="17">
        <v>68.3</v>
      </c>
      <c r="H5" s="17">
        <v>66.9</v>
      </c>
      <c r="I5" s="17">
        <v>71.3</v>
      </c>
      <c r="J5" s="17">
        <v>96.6</v>
      </c>
      <c r="K5" s="17">
        <v>108.6</v>
      </c>
      <c r="L5" s="17">
        <v>119.1</v>
      </c>
      <c r="M5" s="17">
        <v>131.7</v>
      </c>
      <c r="N5" s="14">
        <f>SUM(B5:M5)</f>
        <v>1197.937</v>
      </c>
    </row>
    <row r="6" spans="1:14" s="15" customFormat="1" ht="15.75">
      <c r="A6" s="18" t="s">
        <v>17</v>
      </c>
      <c r="B6" s="7">
        <v>1967.04</v>
      </c>
      <c r="C6" s="7">
        <v>1985.39</v>
      </c>
      <c r="D6" s="7">
        <v>2043.46</v>
      </c>
      <c r="E6" s="7">
        <v>1881.46</v>
      </c>
      <c r="F6" s="7">
        <v>2124.68</v>
      </c>
      <c r="G6" s="7">
        <v>2091.63</v>
      </c>
      <c r="H6" s="7">
        <v>2195.68</v>
      </c>
      <c r="I6" s="7">
        <v>2251.97</v>
      </c>
      <c r="J6" s="7">
        <v>2182.63</v>
      </c>
      <c r="K6" s="17">
        <f>244515.07/108.6</f>
        <v>2251.519981583794</v>
      </c>
      <c r="L6" s="17">
        <f>268607.42/119.1</f>
        <v>2255.3099916036945</v>
      </c>
      <c r="M6" s="17">
        <f>270499.95/131.7</f>
        <v>2053.9100227790436</v>
      </c>
      <c r="N6" s="14"/>
    </row>
    <row r="7" spans="1:14" s="15" customFormat="1" ht="47.25">
      <c r="A7" s="16" t="s">
        <v>14</v>
      </c>
      <c r="B7" s="17">
        <v>57.801</v>
      </c>
      <c r="C7" s="17">
        <v>97.468</v>
      </c>
      <c r="D7" s="17">
        <v>107.618</v>
      </c>
      <c r="E7" s="17">
        <v>15.457</v>
      </c>
      <c r="F7" s="17">
        <v>0</v>
      </c>
      <c r="G7" s="17">
        <v>52.11</v>
      </c>
      <c r="H7" s="17">
        <v>69.227</v>
      </c>
      <c r="I7" s="17">
        <v>61.692</v>
      </c>
      <c r="J7" s="17">
        <v>50.111</v>
      </c>
      <c r="K7" s="17">
        <v>33.202</v>
      </c>
      <c r="L7" s="17">
        <v>22.302</v>
      </c>
      <c r="M7" s="17">
        <v>73.979</v>
      </c>
      <c r="N7" s="14">
        <f>SUM(B7:M7)</f>
        <v>640.9670000000001</v>
      </c>
    </row>
    <row r="8" spans="1:14" s="15" customFormat="1" ht="15.75">
      <c r="A8" s="18" t="s">
        <v>17</v>
      </c>
      <c r="B8" s="7">
        <v>1901.81</v>
      </c>
      <c r="C8" s="7">
        <v>1921.18</v>
      </c>
      <c r="D8" s="7">
        <v>1982.58</v>
      </c>
      <c r="E8" s="7">
        <v>1811.31</v>
      </c>
      <c r="F8" s="7">
        <v>2124.06</v>
      </c>
      <c r="G8" s="7">
        <v>2033.49</v>
      </c>
      <c r="H8" s="7">
        <v>2101.4</v>
      </c>
      <c r="I8" s="7">
        <v>2160.54</v>
      </c>
      <c r="J8" s="7">
        <v>2087.7</v>
      </c>
      <c r="K8" s="17">
        <f>71718.97/33.202</f>
        <v>2160.079814469008</v>
      </c>
      <c r="L8" s="17">
        <f>48262.86/22.302</f>
        <v>2164.0597255851494</v>
      </c>
      <c r="M8" s="17">
        <f>144442.52/73.979</f>
        <v>1952.480028116087</v>
      </c>
      <c r="N8" s="19"/>
    </row>
    <row r="9" spans="1:14" s="15" customFormat="1" ht="15.75">
      <c r="A9" s="11" t="s">
        <v>6</v>
      </c>
      <c r="B9" s="20">
        <f>B5*B6+B7*B8</f>
        <v>355609.81581</v>
      </c>
      <c r="C9" s="20">
        <f aca="true" t="shared" si="1" ref="C9:H9">C5*C6+C7*C8</f>
        <v>430860.92524</v>
      </c>
      <c r="D9" s="20">
        <f t="shared" si="1"/>
        <v>458985.18643999996</v>
      </c>
      <c r="E9" s="20">
        <f t="shared" si="1"/>
        <v>230066.22267</v>
      </c>
      <c r="F9" s="20">
        <f t="shared" si="1"/>
        <v>127984.34916</v>
      </c>
      <c r="G9" s="20">
        <f t="shared" si="1"/>
        <v>248823.4929</v>
      </c>
      <c r="H9" s="20">
        <f t="shared" si="1"/>
        <v>292364.6098</v>
      </c>
      <c r="I9" s="20">
        <f>I5*I6+I7*I8</f>
        <v>293853.49468</v>
      </c>
      <c r="J9" s="20">
        <f>J5*J6+J7*J8</f>
        <v>315458.7927</v>
      </c>
      <c r="K9" s="21">
        <f>K5*K6+K7*K8</f>
        <v>316234.04000000004</v>
      </c>
      <c r="L9" s="21">
        <f>L5*L6+L7*L8</f>
        <v>316870.27999999997</v>
      </c>
      <c r="M9" s="21">
        <f>M5*M6+M7*M8</f>
        <v>414942.47</v>
      </c>
      <c r="N9" s="22">
        <f>SUM(B9:M9)</f>
        <v>3802053.6794</v>
      </c>
    </row>
    <row r="10" s="8" customFormat="1" ht="15.75">
      <c r="N10" s="23"/>
    </row>
    <row r="11" s="8" customFormat="1" ht="15">
      <c r="N11" s="9"/>
    </row>
    <row r="12" spans="8:13" ht="15">
      <c r="H12"/>
      <c r="I12"/>
      <c r="J12"/>
      <c r="K12"/>
      <c r="L12"/>
      <c r="M12"/>
    </row>
    <row r="13" ht="15" customHeight="1"/>
    <row r="14" spans="4:11" ht="15.75">
      <c r="D14" s="1" t="s">
        <v>18</v>
      </c>
      <c r="E14" s="1"/>
      <c r="F14" s="1"/>
      <c r="G14" s="1"/>
      <c r="H14" s="2"/>
      <c r="I14" s="2"/>
      <c r="K14" s="2" t="s">
        <v>19</v>
      </c>
    </row>
    <row r="18" ht="27.75" customHeight="1"/>
  </sheetData>
  <sheetProtection/>
  <mergeCells count="1">
    <mergeCell ref="A1:N1"/>
  </mergeCells>
  <printOptions/>
  <pageMargins left="0.3937007874015748" right="0.3937007874015748" top="0.7480314960629921" bottom="0.7480314960629921" header="0" footer="0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Начальник эл. службы</cp:lastModifiedBy>
  <cp:lastPrinted>2017-02-03T10:12:42Z</cp:lastPrinted>
  <dcterms:created xsi:type="dcterms:W3CDTF">2013-02-28T12:20:57Z</dcterms:created>
  <dcterms:modified xsi:type="dcterms:W3CDTF">2017-02-03T10:12:59Z</dcterms:modified>
  <cp:category/>
  <cp:version/>
  <cp:contentType/>
  <cp:contentStatus/>
</cp:coreProperties>
</file>